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obert Josefs\Desktop\"/>
    </mc:Choice>
  </mc:AlternateContent>
  <xr:revisionPtr revIDLastSave="0" documentId="13_ncr:1_{E17FA718-0D5A-45D9-A911-FD9F5B1A203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alculator" sheetId="1" r:id="rId1"/>
    <sheet name="Field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5" i="1"/>
  <c r="E8" i="1"/>
  <c r="E9" i="1" s="1"/>
  <c r="E17" i="1"/>
  <c r="E12" i="1"/>
  <c r="E14" i="1" s="1"/>
  <c r="E7" i="1"/>
  <c r="F7" i="1" s="1"/>
  <c r="E15" i="1" l="1"/>
  <c r="F15" i="1" s="1"/>
  <c r="F14" i="1"/>
  <c r="F12" i="1"/>
  <c r="E13" i="1"/>
  <c r="F13" i="1" s="1"/>
  <c r="E10" i="1"/>
  <c r="F9" i="1"/>
  <c r="F10" i="1" l="1"/>
  <c r="E3" i="1" s="1"/>
  <c r="F3" i="1"/>
  <c r="E20" i="1" l="1"/>
  <c r="E19" i="1" l="1"/>
  <c r="G3" i="1"/>
  <c r="E18" i="1"/>
</calcChain>
</file>

<file path=xl/sharedStrings.xml><?xml version="1.0" encoding="utf-8"?>
<sst xmlns="http://schemas.openxmlformats.org/spreadsheetml/2006/main" count="208" uniqueCount="149">
  <si>
    <t>INPUTS</t>
  </si>
  <si>
    <t>OUTPUTS</t>
  </si>
  <si>
    <t>Saledock Investment (Monthly)</t>
  </si>
  <si>
    <t>Current Software Costs (Monthly)</t>
  </si>
  <si>
    <t>Current Software Costs (Annually)</t>
  </si>
  <si>
    <t>Saledock Investment (Annually)</t>
  </si>
  <si>
    <t>Annual Revenue</t>
  </si>
  <si>
    <t>Hours Saved (Monthly)</t>
  </si>
  <si>
    <t>Annual Net Benefit</t>
  </si>
  <si>
    <t>ROI Multiple</t>
  </si>
  <si>
    <t>Operational Costs and Savings</t>
  </si>
  <si>
    <t>Average Staff Cost (Monthly)</t>
  </si>
  <si>
    <t>Hours Saved (Annually)</t>
  </si>
  <si>
    <t>Average Staff Cost (Annually)</t>
  </si>
  <si>
    <t>Average Staff Cost (Hourly)</t>
  </si>
  <si>
    <t>Software Cost and Savings</t>
  </si>
  <si>
    <t>Do You Need eCommerce?</t>
  </si>
  <si>
    <t>Hours Saved (Monthly) x 12</t>
  </si>
  <si>
    <t>Staff Cost Savings (Monthly)</t>
  </si>
  <si>
    <t>Staff Cost Savings (Monthly) x 12</t>
  </si>
  <si>
    <t>Staff Cost Savings (Annually)</t>
  </si>
  <si>
    <t>Average Staff Cost (Monthly) x 12</t>
  </si>
  <si>
    <t>Saledock Investment (Monthly) x 12</t>
  </si>
  <si>
    <t>Cost Per Store (Monthly) x 12</t>
  </si>
  <si>
    <t>Hours Spent In Current Retail Software (Weekly)</t>
  </si>
  <si>
    <t>Current Software Costs (Monthly) x 12</t>
  </si>
  <si>
    <t>Software Cost Savings (Monthly)</t>
  </si>
  <si>
    <t>Software Cost Savings (Annually)</t>
  </si>
  <si>
    <t>Software Cost Savings (Monthly) x 12</t>
  </si>
  <si>
    <t>Current Software Costs (Monthly) - Saledock Investment (Monthly)</t>
  </si>
  <si>
    <t>Hours Saved (Monthly) x Average Staff Cost (Hourly)</t>
  </si>
  <si>
    <t>Annual Sales Uplift</t>
  </si>
  <si>
    <t>Software Cost Savings (Annually) + Staff Cost Savings (Annually) + Annual Sales Uplift - Saledock Investment (Annually)</t>
  </si>
  <si>
    <t>Annual Net Benefit ÷ Saledock Investment (Annually)</t>
  </si>
  <si>
    <t>Impact and ROI</t>
  </si>
  <si>
    <t>Number of Add-Ons Needed</t>
  </si>
  <si>
    <t>Saledock Investment (Annually) ÷ Annual Net Benefit × 12 (rule: hide if Annual Net Benefit is &lt;=0)</t>
  </si>
  <si>
    <t>Payback Period (In Months)</t>
  </si>
  <si>
    <t>Estimated Time Savings (%)</t>
  </si>
  <si>
    <t>Annual Revenue x Estimated Revenue Lost (%)</t>
  </si>
  <si>
    <t>Type</t>
  </si>
  <si>
    <t>Description</t>
  </si>
  <si>
    <t>—</t>
  </si>
  <si>
    <t>1–10</t>
  </si>
  <si>
    <t>Checkbox / Toggle</t>
  </si>
  <si>
    <t>Dropdown</t>
  </si>
  <si>
    <t>Plain text</t>
  </si>
  <si>
    <t>Yes, No</t>
  </si>
  <si>
    <t>15% (Conservative), 20% (Below average), 25% (Typical), 30% (Above average, default), 40% (High impact)</t>
  </si>
  <si>
    <t>.5% (Conservative), 1% (Below average), 1.5% (Typical), 2% (Above average, default), 2.5% (High impact)</t>
  </si>
  <si>
    <t>Monthly current software cost</t>
  </si>
  <si>
    <t>Annual current software cost</t>
  </si>
  <si>
    <t>Monthly Saledock subscription cost</t>
  </si>
  <si>
    <t>Annual Saledock subscription cost</t>
  </si>
  <si>
    <t>Monthly cost per store</t>
  </si>
  <si>
    <t>Annual cost per store</t>
  </si>
  <si>
    <t>Monthly software cost savings</t>
  </si>
  <si>
    <t>Annual software cost savings</t>
  </si>
  <si>
    <t>Monthly hours spent</t>
  </si>
  <si>
    <t>Annual hours spent</t>
  </si>
  <si>
    <t>Monthly staff cost</t>
  </si>
  <si>
    <t>Annual staff cost</t>
  </si>
  <si>
    <t>Monthly hours saved</t>
  </si>
  <si>
    <t>Annual hours saved</t>
  </si>
  <si>
    <t>Monthly staff cost savings</t>
  </si>
  <si>
    <t>Annual staff cost savings</t>
  </si>
  <si>
    <t>Revenue recovered annually</t>
  </si>
  <si>
    <t>Total annual benefit after costs</t>
  </si>
  <si>
    <t>Net benefit ÷ Saledock cost</t>
  </si>
  <si>
    <t>Months to recover investment</t>
  </si>
  <si>
    <t>Plain text (calculated)</t>
  </si>
  <si>
    <t>Calculation</t>
  </si>
  <si>
    <t>Yes</t>
  </si>
  <si>
    <t>Software Costs and Savings</t>
  </si>
  <si>
    <t xml:space="preserve">Number of Stores </t>
  </si>
  <si>
    <t>Number of Staff</t>
  </si>
  <si>
    <t>(£50 × Number of Stores) + (£25 × Number of Staff) + (£50 × max(0, Number of Add-Ons − 3)) + (if eCommerce = Yes then £300 else £0)</t>
  </si>
  <si>
    <t>annual_revenue</t>
  </si>
  <si>
    <t>number_of_stores</t>
  </si>
  <si>
    <t>number_of_users</t>
  </si>
  <si>
    <t>ecommerce_addon</t>
  </si>
  <si>
    <t>number_of_addons</t>
  </si>
  <si>
    <t>current_software_costs_monthly</t>
  </si>
  <si>
    <t>staff_wages_hourly</t>
  </si>
  <si>
    <t>hours_spent_in_current_retail_software_weekly</t>
  </si>
  <si>
    <t>estimated_time_savings</t>
  </si>
  <si>
    <t>current_software_costs_annually</t>
  </si>
  <si>
    <t>saledock_investment_monthly</t>
  </si>
  <si>
    <t>saledock_investment_annually</t>
  </si>
  <si>
    <t>cost_per_store_monthly</t>
  </si>
  <si>
    <t>cost_per_store_annually</t>
  </si>
  <si>
    <t>software_cost_saving_monthly</t>
  </si>
  <si>
    <t>software_cost_saving_annually</t>
  </si>
  <si>
    <t>hours_spent_in_current_retail_software_monthly</t>
  </si>
  <si>
    <t>hours_spent_in_current_retail_software_annually</t>
  </si>
  <si>
    <t>average_staff_cost_monthly</t>
  </si>
  <si>
    <t>average_staff_cost_annually</t>
  </si>
  <si>
    <t>hours_saved_monthly</t>
  </si>
  <si>
    <t>hours_saved_annually</t>
  </si>
  <si>
    <t>staff_cost_saving_monthly</t>
  </si>
  <si>
    <t>staff_cost_saving_annually</t>
  </si>
  <si>
    <t>annual_sales_uplift</t>
  </si>
  <si>
    <t>annual_net_benefit</t>
  </si>
  <si>
    <t>roi_multiple</t>
  </si>
  <si>
    <t>payback_period</t>
  </si>
  <si>
    <t>HubSpot Field (prefix: product_calculator_)</t>
  </si>
  <si>
    <t>Drop down Values</t>
  </si>
  <si>
    <t>Number of Stores</t>
  </si>
  <si>
    <t>Saledock Investment (Monthly) / Number of Stores</t>
  </si>
  <si>
    <t>Saledock Cost per Store (Monthly)</t>
  </si>
  <si>
    <t>Saledock Cost per Store (Annually)</t>
  </si>
  <si>
    <t>Hours Spent in Current Retail Software (Weekly)</t>
  </si>
  <si>
    <t>Hours Spent in Current Retail Software (Monthly)</t>
  </si>
  <si>
    <t>Hours Spent in Current Retail Software (Weekly) x 4.33</t>
  </si>
  <si>
    <t>Hours Spent in Current Retail Software (Annually)</t>
  </si>
  <si>
    <t>Hours Spent in Current Retail Software (Monthly) x 12</t>
  </si>
  <si>
    <t>Average Staff Cost (Hourly) x Hours Spent in Current Retail Software (Monthly)</t>
  </si>
  <si>
    <t>Hours Spent in Current Retail Software (Monthly) x Estimated Time Savings (%)</t>
  </si>
  <si>
    <t>Covers calculation notes, warnings and suggestions</t>
  </si>
  <si>
    <t>Monthly</t>
  </si>
  <si>
    <t>Annually</t>
  </si>
  <si>
    <t>Current Software Costs</t>
  </si>
  <si>
    <t>Saledock Investment</t>
  </si>
  <si>
    <t>Saledock Cost Per Store</t>
  </si>
  <si>
    <t>Software Cost Savings</t>
  </si>
  <si>
    <t>Hours Spent in Current Retail Software</t>
  </si>
  <si>
    <t>Average Staff Cost</t>
  </si>
  <si>
    <t>Hours Saved</t>
  </si>
  <si>
    <t>Staff Cost Savings</t>
  </si>
  <si>
    <t>Net Benefit</t>
  </si>
  <si>
    <t>Software Savings</t>
  </si>
  <si>
    <t>Hero</t>
  </si>
  <si>
    <t>Values</t>
  </si>
  <si>
    <t>Estimated Revenue Gained (%)</t>
  </si>
  <si>
    <t>estimated_revenue_gained</t>
  </si>
  <si>
    <t>Your total yearly revenue before expenses.</t>
  </si>
  <si>
    <t>Total amount you currently pay each month for all retail software systems (POS, eCommerce, CRM, ERP, etc.).</t>
  </si>
  <si>
    <t>Average cost per hour for staff using the system.</t>
  </si>
  <si>
    <t>Estimated number of staff hours spent each week using your retail system.</t>
  </si>
  <si>
    <t>Total physical store locations using the system.</t>
  </si>
  <si>
    <t>Total number of staff using the system across all stores.</t>
  </si>
  <si>
    <t>Third-party feature modules beyond the base package.</t>
  </si>
  <si>
    <t>Estimated reduction in time spent on admin tasks after switching to a modern retail system.</t>
  </si>
  <si>
    <t>Revenue currently gained as a result of switching to a modern retail system.</t>
  </si>
  <si>
    <t>eCommerce functionality requirement.</t>
  </si>
  <si>
    <t>Pricing Assumptions</t>
  </si>
  <si>
    <t>Calculation Insights</t>
  </si>
  <si>
    <t>(number of stores &gt; number of users, "You selected more stores than users.", "")</t>
  </si>
  <si>
    <t>calculation_insights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</si>
</sst>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/>
    <xf numFmtId="0" fontId="3" fillId="3" borderId="1" xfId="0" applyFont="1" applyFill="1" applyBorder="1"/>
    <xf numFmtId="0" fontId="2" fillId="2" borderId="1" xfId="0" applyFont="1" applyFill="1" applyBorder="1"/>
    <xf numFmtId="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9" fontId="0" fillId="0" borderId="1" xfId="0" applyNumberFormat="1" applyBorder="1" applyAlignment="1">
      <alignment horizontal="left"/>
    </xf>
    <xf numFmtId="0" fontId="0" fillId="0" borderId="1" xfId="0" quotePrefix="1" applyBorder="1"/>
    <xf numFmtId="10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6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horizontal="left"/>
    </xf>
    <xf numFmtId="2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zoomScaleNormal="100" workbookViewId="0">
      <selection activeCell="E5" sqref="E5:G5"/>
    </sheetView>
  </sheetViews>
  <sheetFormatPr defaultRowHeight="14.4" x14ac:dyDescent="0.3"/>
  <cols>
    <col min="1" max="1" width="40.6640625" bestFit="1" customWidth="1"/>
    <col min="2" max="2" width="9" bestFit="1" customWidth="1"/>
    <col min="4" max="4" width="32.77734375" bestFit="1" customWidth="1"/>
    <col min="5" max="5" width="10.44140625" customWidth="1"/>
    <col min="6" max="6" width="15.44140625" bestFit="1" customWidth="1"/>
    <col min="7" max="7" width="11.44140625" bestFit="1" customWidth="1"/>
  </cols>
  <sheetData>
    <row r="1" spans="1:7" x14ac:dyDescent="0.3">
      <c r="A1" s="3" t="s">
        <v>0</v>
      </c>
      <c r="B1" s="4"/>
      <c r="D1" s="3" t="s">
        <v>1</v>
      </c>
      <c r="E1" s="4"/>
      <c r="F1" s="4"/>
      <c r="G1" s="4"/>
    </row>
    <row r="2" spans="1:7" x14ac:dyDescent="0.3">
      <c r="A2" s="1" t="s">
        <v>6</v>
      </c>
      <c r="B2" s="6">
        <v>900000</v>
      </c>
      <c r="D2" s="5" t="s">
        <v>131</v>
      </c>
      <c r="E2" s="5" t="s">
        <v>129</v>
      </c>
      <c r="F2" s="5" t="s">
        <v>130</v>
      </c>
      <c r="G2" s="5" t="s">
        <v>9</v>
      </c>
    </row>
    <row r="3" spans="1:7" x14ac:dyDescent="0.3">
      <c r="A3" s="1" t="s">
        <v>74</v>
      </c>
      <c r="B3" s="7">
        <v>2</v>
      </c>
      <c r="D3" s="1" t="s">
        <v>132</v>
      </c>
      <c r="E3" s="6">
        <f>F10 + F15 + E17 - F8</f>
        <v>23409.599999999999</v>
      </c>
      <c r="F3" s="6">
        <f>E10*12</f>
        <v>2700</v>
      </c>
      <c r="G3" s="11" t="str">
        <f>TEXT(E20/F8,"0.00")&amp;"x"</f>
        <v>3.72x</v>
      </c>
    </row>
    <row r="4" spans="1:7" x14ac:dyDescent="0.3">
      <c r="A4" s="1" t="s">
        <v>75</v>
      </c>
      <c r="B4" s="7">
        <v>5</v>
      </c>
      <c r="D4" s="5" t="s">
        <v>145</v>
      </c>
      <c r="E4" s="12"/>
      <c r="F4" s="13"/>
      <c r="G4" s="14"/>
    </row>
    <row r="5" spans="1:7" x14ac:dyDescent="0.3">
      <c r="A5" s="1" t="s">
        <v>16</v>
      </c>
      <c r="B5" s="7" t="s">
        <v>72</v>
      </c>
      <c r="D5" t="s">
        <v>146</v>
      </c>
      <c r="E5" s="16" t="str">
        <f>IF(B3&gt;B4, "You selected more stores than users.", "")</f>
        <v/>
      </c>
      <c r="F5" s="16"/>
      <c r="G5" s="16"/>
    </row>
    <row r="6" spans="1:7" x14ac:dyDescent="0.3">
      <c r="A6" s="1" t="s">
        <v>35</v>
      </c>
      <c r="B6" s="7">
        <v>3</v>
      </c>
      <c r="D6" s="5" t="s">
        <v>73</v>
      </c>
      <c r="E6" s="15" t="s">
        <v>119</v>
      </c>
      <c r="F6" s="17" t="s">
        <v>120</v>
      </c>
      <c r="G6" s="17"/>
    </row>
    <row r="7" spans="1:7" x14ac:dyDescent="0.3">
      <c r="A7" s="1" t="s">
        <v>3</v>
      </c>
      <c r="B7" s="6">
        <v>750</v>
      </c>
      <c r="D7" s="1" t="s">
        <v>121</v>
      </c>
      <c r="E7" s="6">
        <f>B7</f>
        <v>750</v>
      </c>
      <c r="F7" s="18">
        <f>E7*12</f>
        <v>9000</v>
      </c>
      <c r="G7" s="18"/>
    </row>
    <row r="8" spans="1:7" x14ac:dyDescent="0.3">
      <c r="A8" s="1" t="s">
        <v>14</v>
      </c>
      <c r="B8" s="6">
        <v>16</v>
      </c>
      <c r="D8" s="1" t="s">
        <v>122</v>
      </c>
      <c r="E8" s="6">
        <f>(50*B3) + (25*B4) + (50*MAX(0,B6-3)) + IF(B5="Yes",300,0)</f>
        <v>525</v>
      </c>
      <c r="F8" s="18">
        <f>E8*12</f>
        <v>6300</v>
      </c>
      <c r="G8" s="18"/>
    </row>
    <row r="9" spans="1:7" x14ac:dyDescent="0.3">
      <c r="A9" s="1" t="s">
        <v>24</v>
      </c>
      <c r="B9" s="7">
        <v>65</v>
      </c>
      <c r="D9" s="1" t="s">
        <v>123</v>
      </c>
      <c r="E9" s="6">
        <f>E8 / B3</f>
        <v>262.5</v>
      </c>
      <c r="F9" s="18">
        <f>E9*12</f>
        <v>3150</v>
      </c>
      <c r="G9" s="18"/>
    </row>
    <row r="10" spans="1:7" x14ac:dyDescent="0.3">
      <c r="A10" s="1" t="s">
        <v>38</v>
      </c>
      <c r="B10" s="8">
        <v>0.25</v>
      </c>
      <c r="D10" s="1" t="s">
        <v>124</v>
      </c>
      <c r="E10" s="6">
        <f>E7-E8</f>
        <v>225</v>
      </c>
      <c r="F10" s="18">
        <f>E10*12</f>
        <v>2700</v>
      </c>
      <c r="G10" s="18"/>
    </row>
    <row r="11" spans="1:7" x14ac:dyDescent="0.3">
      <c r="A11" s="1" t="s">
        <v>133</v>
      </c>
      <c r="B11" s="10">
        <v>1.4999999999999999E-2</v>
      </c>
      <c r="D11" s="5" t="s">
        <v>10</v>
      </c>
      <c r="E11" s="5" t="s">
        <v>119</v>
      </c>
      <c r="F11" s="17" t="s">
        <v>120</v>
      </c>
      <c r="G11" s="17"/>
    </row>
    <row r="12" spans="1:7" x14ac:dyDescent="0.3">
      <c r="D12" s="1" t="s">
        <v>125</v>
      </c>
      <c r="E12" s="11">
        <f>B9*4.33</f>
        <v>281.45</v>
      </c>
      <c r="F12" s="19">
        <f>E12*12</f>
        <v>3377.3999999999996</v>
      </c>
      <c r="G12" s="19"/>
    </row>
    <row r="13" spans="1:7" x14ac:dyDescent="0.3">
      <c r="D13" s="1" t="s">
        <v>126</v>
      </c>
      <c r="E13" s="6">
        <f>B8*E12</f>
        <v>4503.2</v>
      </c>
      <c r="F13" s="18">
        <f>E13*12</f>
        <v>54038.399999999994</v>
      </c>
      <c r="G13" s="18"/>
    </row>
    <row r="14" spans="1:7" x14ac:dyDescent="0.3">
      <c r="D14" s="1" t="s">
        <v>127</v>
      </c>
      <c r="E14" s="11">
        <f>E12*B10</f>
        <v>70.362499999999997</v>
      </c>
      <c r="F14" s="19">
        <f>E14*12</f>
        <v>844.34999999999991</v>
      </c>
      <c r="G14" s="19"/>
    </row>
    <row r="15" spans="1:7" x14ac:dyDescent="0.3">
      <c r="D15" s="1" t="s">
        <v>128</v>
      </c>
      <c r="E15" s="6">
        <f>E14*B8</f>
        <v>1125.8</v>
      </c>
      <c r="F15" s="18">
        <f>E15*12</f>
        <v>13509.599999999999</v>
      </c>
      <c r="G15" s="18"/>
    </row>
    <row r="16" spans="1:7" x14ac:dyDescent="0.3">
      <c r="D16" s="5" t="s">
        <v>34</v>
      </c>
      <c r="E16" s="20"/>
      <c r="F16" s="20"/>
      <c r="G16" s="20"/>
    </row>
    <row r="17" spans="4:7" x14ac:dyDescent="0.3">
      <c r="D17" s="1" t="s">
        <v>31</v>
      </c>
      <c r="E17" s="18">
        <f>B2*B11</f>
        <v>13500</v>
      </c>
      <c r="F17" s="18"/>
      <c r="G17" s="18"/>
    </row>
    <row r="18" spans="4:7" x14ac:dyDescent="0.3">
      <c r="D18" s="1" t="s">
        <v>9</v>
      </c>
      <c r="E18" s="21" t="str">
        <f>TEXT(E20/F8,"0.00")&amp;"x"</f>
        <v>3.72x</v>
      </c>
      <c r="F18" s="21"/>
      <c r="G18" s="21"/>
    </row>
    <row r="19" spans="4:7" x14ac:dyDescent="0.3">
      <c r="D19" s="1" t="s">
        <v>37</v>
      </c>
      <c r="E19" s="19">
        <f>IF(E20&lt;=0,"",F8/E20*12)</f>
        <v>3.2294443305310638</v>
      </c>
      <c r="F19" s="19"/>
      <c r="G19" s="19"/>
    </row>
    <row r="20" spans="4:7" x14ac:dyDescent="0.3">
      <c r="D20" s="1" t="s">
        <v>8</v>
      </c>
      <c r="E20" s="18">
        <f>F10 + F15 + E17 - F8</f>
        <v>23409.599999999999</v>
      </c>
      <c r="F20" s="18"/>
      <c r="G20" s="18"/>
    </row>
  </sheetData>
  <mergeCells count="17">
    <mergeCell ref="E17:G17"/>
    <mergeCell ref="E18:G18"/>
    <mergeCell ref="E19:G19"/>
    <mergeCell ref="E20:G20"/>
    <mergeCell ref="E16:G16"/>
    <mergeCell ref="F11:G11"/>
    <mergeCell ref="F12:G12"/>
    <mergeCell ref="F13:G13"/>
    <mergeCell ref="F14:G14"/>
    <mergeCell ref="F15:G15"/>
    <mergeCell ref="F8:G8"/>
    <mergeCell ref="E5:G5"/>
    <mergeCell ref="E4:G4"/>
    <mergeCell ref="F6:G6"/>
    <mergeCell ref="F7:G7"/>
    <mergeCell ref="F9:G9"/>
    <mergeCell ref="F10:G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EF8C-F600-4C45-9092-DE13BA14448C}">
  <dimension ref="A1:E38"/>
  <sheetViews>
    <sheetView tabSelected="1" zoomScaleNormal="100" workbookViewId="0">
      <selection activeCell="B15" sqref="B15"/>
    </sheetView>
  </sheetViews>
  <sheetFormatPr defaultRowHeight="14.4" x14ac:dyDescent="0.3"/>
  <cols>
    <col min="1" max="1" width="45" bestFit="1" customWidth="1"/>
    <col min="2" max="2" width="42.5546875" bestFit="1" customWidth="1"/>
    <col min="3" max="3" width="20.5546875" bestFit="1" customWidth="1"/>
    <col min="4" max="4" width="67.88671875" bestFit="1" customWidth="1"/>
    <col min="5" max="5" width="121.21875" bestFit="1" customWidth="1"/>
  </cols>
  <sheetData>
    <row r="1" spans="1:5" x14ac:dyDescent="0.3">
      <c r="A1" s="3" t="s">
        <v>0</v>
      </c>
      <c r="B1" s="3" t="s">
        <v>105</v>
      </c>
      <c r="C1" s="3" t="s">
        <v>40</v>
      </c>
      <c r="D1" s="3" t="s">
        <v>41</v>
      </c>
      <c r="E1" s="3" t="s">
        <v>106</v>
      </c>
    </row>
    <row r="2" spans="1:5" x14ac:dyDescent="0.3">
      <c r="A2" s="1" t="s">
        <v>6</v>
      </c>
      <c r="B2" s="1" t="s">
        <v>77</v>
      </c>
      <c r="C2" s="1" t="s">
        <v>46</v>
      </c>
      <c r="D2" s="1" t="s">
        <v>135</v>
      </c>
      <c r="E2" s="1" t="s">
        <v>42</v>
      </c>
    </row>
    <row r="3" spans="1:5" x14ac:dyDescent="0.3">
      <c r="A3" s="1" t="s">
        <v>107</v>
      </c>
      <c r="B3" s="1" t="s">
        <v>78</v>
      </c>
      <c r="C3" s="1" t="s">
        <v>46</v>
      </c>
      <c r="D3" s="1" t="s">
        <v>139</v>
      </c>
      <c r="E3" s="1" t="s">
        <v>43</v>
      </c>
    </row>
    <row r="4" spans="1:5" x14ac:dyDescent="0.3">
      <c r="A4" s="1" t="s">
        <v>75</v>
      </c>
      <c r="B4" s="1" t="s">
        <v>79</v>
      </c>
      <c r="C4" s="1" t="s">
        <v>46</v>
      </c>
      <c r="D4" s="1" t="s">
        <v>140</v>
      </c>
      <c r="E4" s="1" t="s">
        <v>43</v>
      </c>
    </row>
    <row r="5" spans="1:5" x14ac:dyDescent="0.3">
      <c r="A5" s="1" t="s">
        <v>16</v>
      </c>
      <c r="B5" s="1" t="s">
        <v>80</v>
      </c>
      <c r="C5" s="1" t="s">
        <v>44</v>
      </c>
      <c r="D5" s="1" t="s">
        <v>144</v>
      </c>
      <c r="E5" s="1" t="s">
        <v>47</v>
      </c>
    </row>
    <row r="6" spans="1:5" x14ac:dyDescent="0.3">
      <c r="A6" s="1" t="s">
        <v>35</v>
      </c>
      <c r="B6" s="1" t="s">
        <v>81</v>
      </c>
      <c r="C6" s="1" t="s">
        <v>46</v>
      </c>
      <c r="D6" s="1" t="s">
        <v>141</v>
      </c>
      <c r="E6" s="1" t="s">
        <v>42</v>
      </c>
    </row>
    <row r="7" spans="1:5" x14ac:dyDescent="0.3">
      <c r="A7" s="1" t="s">
        <v>3</v>
      </c>
      <c r="B7" s="1" t="s">
        <v>82</v>
      </c>
      <c r="C7" s="1" t="s">
        <v>46</v>
      </c>
      <c r="D7" s="1" t="s">
        <v>136</v>
      </c>
      <c r="E7" s="1" t="s">
        <v>42</v>
      </c>
    </row>
    <row r="8" spans="1:5" x14ac:dyDescent="0.3">
      <c r="A8" s="1" t="s">
        <v>14</v>
      </c>
      <c r="B8" s="1" t="s">
        <v>83</v>
      </c>
      <c r="C8" s="1" t="s">
        <v>46</v>
      </c>
      <c r="D8" s="1" t="s">
        <v>137</v>
      </c>
      <c r="E8" s="1" t="s">
        <v>42</v>
      </c>
    </row>
    <row r="9" spans="1:5" x14ac:dyDescent="0.3">
      <c r="A9" s="1" t="s">
        <v>111</v>
      </c>
      <c r="B9" s="1" t="s">
        <v>84</v>
      </c>
      <c r="C9" s="1" t="s">
        <v>46</v>
      </c>
      <c r="D9" s="1" t="s">
        <v>138</v>
      </c>
      <c r="E9" s="1" t="s">
        <v>42</v>
      </c>
    </row>
    <row r="10" spans="1:5" x14ac:dyDescent="0.3">
      <c r="A10" s="1" t="s">
        <v>38</v>
      </c>
      <c r="B10" s="1" t="s">
        <v>85</v>
      </c>
      <c r="C10" s="1" t="s">
        <v>45</v>
      </c>
      <c r="D10" s="1" t="s">
        <v>142</v>
      </c>
      <c r="E10" s="1" t="s">
        <v>48</v>
      </c>
    </row>
    <row r="11" spans="1:5" x14ac:dyDescent="0.3">
      <c r="A11" s="1" t="s">
        <v>133</v>
      </c>
      <c r="B11" s="1" t="s">
        <v>134</v>
      </c>
      <c r="C11" s="1" t="s">
        <v>45</v>
      </c>
      <c r="D11" s="1" t="s">
        <v>143</v>
      </c>
      <c r="E11" s="1" t="s">
        <v>49</v>
      </c>
    </row>
    <row r="12" spans="1:5" x14ac:dyDescent="0.3">
      <c r="A12" s="1"/>
      <c r="B12" s="1"/>
    </row>
    <row r="13" spans="1:5" x14ac:dyDescent="0.3">
      <c r="A13" s="3" t="s">
        <v>1</v>
      </c>
      <c r="B13" s="3" t="s">
        <v>105</v>
      </c>
      <c r="C13" s="3" t="s">
        <v>40</v>
      </c>
      <c r="D13" s="3" t="s">
        <v>41</v>
      </c>
      <c r="E13" s="3" t="s">
        <v>71</v>
      </c>
    </row>
    <row r="14" spans="1:5" x14ac:dyDescent="0.3">
      <c r="A14" s="5" t="s">
        <v>145</v>
      </c>
      <c r="B14" s="5"/>
      <c r="C14" s="2"/>
      <c r="D14" s="2"/>
    </row>
    <row r="15" spans="1:5" x14ac:dyDescent="0.3">
      <c r="A15" t="s">
        <v>146</v>
      </c>
      <c r="B15" t="s">
        <v>148</v>
      </c>
      <c r="C15" s="1" t="s">
        <v>70</v>
      </c>
      <c r="D15" s="1" t="s">
        <v>118</v>
      </c>
      <c r="E15" s="9" t="s">
        <v>147</v>
      </c>
    </row>
    <row r="16" spans="1:5" x14ac:dyDescent="0.3">
      <c r="A16" s="5" t="s">
        <v>15</v>
      </c>
      <c r="B16" s="5"/>
      <c r="C16" s="2"/>
      <c r="D16" s="2"/>
      <c r="E16" s="2"/>
    </row>
    <row r="17" spans="1:5" x14ac:dyDescent="0.3">
      <c r="A17" s="1" t="s">
        <v>3</v>
      </c>
      <c r="B17" s="1" t="s">
        <v>82</v>
      </c>
      <c r="C17" s="1" t="s">
        <v>70</v>
      </c>
      <c r="D17" s="1" t="s">
        <v>50</v>
      </c>
      <c r="E17" s="1" t="s">
        <v>3</v>
      </c>
    </row>
    <row r="18" spans="1:5" x14ac:dyDescent="0.3">
      <c r="A18" s="1" t="s">
        <v>4</v>
      </c>
      <c r="B18" s="1" t="s">
        <v>86</v>
      </c>
      <c r="C18" s="1" t="s">
        <v>70</v>
      </c>
      <c r="D18" s="1" t="s">
        <v>51</v>
      </c>
      <c r="E18" s="1" t="s">
        <v>25</v>
      </c>
    </row>
    <row r="19" spans="1:5" x14ac:dyDescent="0.3">
      <c r="A19" s="1" t="s">
        <v>2</v>
      </c>
      <c r="B19" s="1" t="s">
        <v>87</v>
      </c>
      <c r="C19" s="1" t="s">
        <v>70</v>
      </c>
      <c r="D19" s="1" t="s">
        <v>52</v>
      </c>
      <c r="E19" s="1" t="s">
        <v>76</v>
      </c>
    </row>
    <row r="20" spans="1:5" x14ac:dyDescent="0.3">
      <c r="A20" s="1" t="s">
        <v>5</v>
      </c>
      <c r="B20" s="1" t="s">
        <v>88</v>
      </c>
      <c r="C20" s="1" t="s">
        <v>70</v>
      </c>
      <c r="D20" s="1" t="s">
        <v>53</v>
      </c>
      <c r="E20" s="1" t="s">
        <v>22</v>
      </c>
    </row>
    <row r="21" spans="1:5" x14ac:dyDescent="0.3">
      <c r="A21" s="1" t="s">
        <v>109</v>
      </c>
      <c r="B21" s="1" t="s">
        <v>89</v>
      </c>
      <c r="C21" s="1" t="s">
        <v>70</v>
      </c>
      <c r="D21" s="1" t="s">
        <v>54</v>
      </c>
      <c r="E21" s="1" t="s">
        <v>108</v>
      </c>
    </row>
    <row r="22" spans="1:5" x14ac:dyDescent="0.3">
      <c r="A22" s="1" t="s">
        <v>110</v>
      </c>
      <c r="B22" s="1" t="s">
        <v>90</v>
      </c>
      <c r="C22" s="1" t="s">
        <v>70</v>
      </c>
      <c r="D22" s="1" t="s">
        <v>55</v>
      </c>
      <c r="E22" s="1" t="s">
        <v>23</v>
      </c>
    </row>
    <row r="23" spans="1:5" x14ac:dyDescent="0.3">
      <c r="A23" s="1" t="s">
        <v>26</v>
      </c>
      <c r="B23" s="1" t="s">
        <v>91</v>
      </c>
      <c r="C23" s="1" t="s">
        <v>70</v>
      </c>
      <c r="D23" s="1" t="s">
        <v>56</v>
      </c>
      <c r="E23" s="1" t="s">
        <v>29</v>
      </c>
    </row>
    <row r="24" spans="1:5" x14ac:dyDescent="0.3">
      <c r="A24" s="1" t="s">
        <v>27</v>
      </c>
      <c r="B24" s="1" t="s">
        <v>92</v>
      </c>
      <c r="C24" s="1" t="s">
        <v>70</v>
      </c>
      <c r="D24" s="1" t="s">
        <v>57</v>
      </c>
      <c r="E24" s="1" t="s">
        <v>28</v>
      </c>
    </row>
    <row r="25" spans="1:5" x14ac:dyDescent="0.3">
      <c r="A25" s="5" t="s">
        <v>10</v>
      </c>
      <c r="B25" s="5"/>
      <c r="C25" s="2"/>
      <c r="D25" s="2"/>
      <c r="E25" s="2"/>
    </row>
    <row r="26" spans="1:5" x14ac:dyDescent="0.3">
      <c r="A26" s="1" t="s">
        <v>112</v>
      </c>
      <c r="B26" s="1" t="s">
        <v>93</v>
      </c>
      <c r="C26" s="1" t="s">
        <v>70</v>
      </c>
      <c r="D26" s="1" t="s">
        <v>58</v>
      </c>
      <c r="E26" s="1" t="s">
        <v>113</v>
      </c>
    </row>
    <row r="27" spans="1:5" x14ac:dyDescent="0.3">
      <c r="A27" s="1" t="s">
        <v>114</v>
      </c>
      <c r="B27" s="1" t="s">
        <v>94</v>
      </c>
      <c r="C27" s="1" t="s">
        <v>70</v>
      </c>
      <c r="D27" s="1" t="s">
        <v>59</v>
      </c>
      <c r="E27" s="1" t="s">
        <v>115</v>
      </c>
    </row>
    <row r="28" spans="1:5" x14ac:dyDescent="0.3">
      <c r="A28" s="1" t="s">
        <v>11</v>
      </c>
      <c r="B28" s="1" t="s">
        <v>95</v>
      </c>
      <c r="C28" s="1" t="s">
        <v>70</v>
      </c>
      <c r="D28" s="1" t="s">
        <v>60</v>
      </c>
      <c r="E28" s="1" t="s">
        <v>116</v>
      </c>
    </row>
    <row r="29" spans="1:5" x14ac:dyDescent="0.3">
      <c r="A29" s="1" t="s">
        <v>13</v>
      </c>
      <c r="B29" s="1" t="s">
        <v>96</v>
      </c>
      <c r="C29" s="1" t="s">
        <v>70</v>
      </c>
      <c r="D29" s="1" t="s">
        <v>61</v>
      </c>
      <c r="E29" s="1" t="s">
        <v>21</v>
      </c>
    </row>
    <row r="30" spans="1:5" x14ac:dyDescent="0.3">
      <c r="A30" s="1" t="s">
        <v>7</v>
      </c>
      <c r="B30" s="1" t="s">
        <v>97</v>
      </c>
      <c r="C30" s="1" t="s">
        <v>70</v>
      </c>
      <c r="D30" s="1" t="s">
        <v>62</v>
      </c>
      <c r="E30" s="1" t="s">
        <v>117</v>
      </c>
    </row>
    <row r="31" spans="1:5" x14ac:dyDescent="0.3">
      <c r="A31" s="1" t="s">
        <v>12</v>
      </c>
      <c r="B31" s="1" t="s">
        <v>98</v>
      </c>
      <c r="C31" s="1" t="s">
        <v>70</v>
      </c>
      <c r="D31" s="1" t="s">
        <v>63</v>
      </c>
      <c r="E31" s="1" t="s">
        <v>17</v>
      </c>
    </row>
    <row r="32" spans="1:5" x14ac:dyDescent="0.3">
      <c r="A32" s="1" t="s">
        <v>18</v>
      </c>
      <c r="B32" s="1" t="s">
        <v>99</v>
      </c>
      <c r="C32" s="1" t="s">
        <v>70</v>
      </c>
      <c r="D32" s="1" t="s">
        <v>64</v>
      </c>
      <c r="E32" s="1" t="s">
        <v>30</v>
      </c>
    </row>
    <row r="33" spans="1:5" x14ac:dyDescent="0.3">
      <c r="A33" s="1" t="s">
        <v>20</v>
      </c>
      <c r="B33" s="1" t="s">
        <v>100</v>
      </c>
      <c r="C33" s="1" t="s">
        <v>70</v>
      </c>
      <c r="D33" s="1" t="s">
        <v>65</v>
      </c>
      <c r="E33" s="1" t="s">
        <v>19</v>
      </c>
    </row>
    <row r="34" spans="1:5" x14ac:dyDescent="0.3">
      <c r="A34" s="5" t="s">
        <v>34</v>
      </c>
      <c r="B34" s="5"/>
      <c r="C34" s="2"/>
      <c r="D34" s="2"/>
    </row>
    <row r="35" spans="1:5" x14ac:dyDescent="0.3">
      <c r="A35" s="1" t="s">
        <v>31</v>
      </c>
      <c r="B35" s="1" t="s">
        <v>101</v>
      </c>
      <c r="C35" s="1" t="s">
        <v>70</v>
      </c>
      <c r="D35" s="1" t="s">
        <v>66</v>
      </c>
      <c r="E35" s="1" t="s">
        <v>39</v>
      </c>
    </row>
    <row r="36" spans="1:5" x14ac:dyDescent="0.3">
      <c r="A36" s="1" t="s">
        <v>8</v>
      </c>
      <c r="B36" s="1" t="s">
        <v>102</v>
      </c>
      <c r="C36" s="1" t="s">
        <v>70</v>
      </c>
      <c r="D36" s="1" t="s">
        <v>67</v>
      </c>
      <c r="E36" s="1" t="s">
        <v>32</v>
      </c>
    </row>
    <row r="37" spans="1:5" x14ac:dyDescent="0.3">
      <c r="A37" s="1" t="s">
        <v>9</v>
      </c>
      <c r="B37" s="1" t="s">
        <v>103</v>
      </c>
      <c r="C37" s="1" t="s">
        <v>70</v>
      </c>
      <c r="D37" s="1" t="s">
        <v>68</v>
      </c>
      <c r="E37" s="1" t="s">
        <v>33</v>
      </c>
    </row>
    <row r="38" spans="1:5" x14ac:dyDescent="0.3">
      <c r="A38" s="1" t="s">
        <v>37</v>
      </c>
      <c r="B38" s="1" t="s">
        <v>104</v>
      </c>
      <c r="C38" s="1" t="s">
        <v>70</v>
      </c>
      <c r="D38" s="1" t="s">
        <v>69</v>
      </c>
      <c r="E38" s="1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Fields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Josefs</dc:creator>
  <cp:lastModifiedBy>Robert Josefs</cp:lastModifiedBy>
  <dcterms:created xsi:type="dcterms:W3CDTF">2015-06-05T18:17:20Z</dcterms:created>
  <dcterms:modified xsi:type="dcterms:W3CDTF">2026-02-13T18:37:42Z</dcterms:modified>
</cp:coreProperties>
</file>